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4\"/>
    </mc:Choice>
  </mc:AlternateContent>
  <xr:revisionPtr revIDLastSave="0" documentId="13_ncr:1_{BC97E215-1BE4-41AF-9B22-CB46623F69C1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ОСР 6-02-01(1)" sheetId="7" r:id="rId7"/>
    <sheet name="ОСР 6-09-01(1)" sheetId="8" r:id="rId8"/>
    <sheet name="ОСР 6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1" i="2" l="1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<sst xmlns="http://schemas.openxmlformats.org/spreadsheetml/2006/main" count="350" uniqueCount="154">
  <si>
    <t>СВОДКА ЗАТРАТ</t>
  </si>
  <si>
    <t>P_0464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</si>
  <si>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</si>
  <si>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</si>
  <si>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</si>
  <si>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</si>
  <si>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</si>
  <si>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</si>
  <si>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</si>
  <si>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</si>
  <si>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</si>
  <si>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</si>
  <si>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</si>
  <si>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</si>
  <si>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</si>
  <si>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</si>
  <si>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</si>
  <si>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</si>
  <si>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</si>
  <si>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</si>
  <si>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</si>
  <si>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</si>
  <si>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</si>
  <si>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</si>
  <si>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</si>
  <si>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</si>
  <si>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</si>
  <si>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</si>
  <si>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</si>
  <si>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</si>
  <si>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</si>
  <si>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</si>
  <si>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</si>
  <si>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</si>
  <si>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</si>
  <si>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</si>
  <si>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</si>
  <si>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</si>
  <si>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</si>
  <si>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</si>
  <si>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</si>
  <si>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</si>
  <si>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</si>
  <si>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</si>
  <si>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</si>
  <si>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</si>
  <si>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</si>
  <si>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</si>
  <si>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</si>
  <si>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</si>
  <si>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</si>
  <si>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</si>
  <si>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</si>
  <si>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</si>
  <si>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</si>
  <si>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</si>
  <si>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</si>
  <si>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</si>
  <si>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</si>
  <si>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</si>
  <si>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</si>
  <si>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</si>
  <si>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</si>
  <si>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</si>
  <si>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</si>
  <si>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</si>
  <si>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</si>
  <si>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</si>
  <si>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</si>
  <si>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</si>
  <si>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</si>
  <si>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</si>
  <si>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</si>
  <si>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</si>
  <si>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</si>
  <si>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</si>
  <si>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</si>
  <si>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</si>
  <si>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</si>
  <si>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</si>
  <si>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</si>
  <si>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</si>
  <si>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</si>
  <si>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</si>
  <si>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</si>
  <si>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</si>
  <si>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</si>
  <si>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</si>
  <si>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</si>
  <si>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</si>
  <si>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</si>
  <si>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</si>
  <si>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</si>
  <si>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</si>
  <si>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</si>
  <si>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</si>
  <si>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</si>
  <si>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</si>
  <si>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</si>
  <si>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</si>
  <si>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</si>
  <si>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</si>
  <si>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</si>
  <si>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</si>
  <si>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</si>
  <si>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ЛС-6-02</t>
  </si>
  <si>
    <t>КЛ-6кВ</t>
  </si>
  <si>
    <t>ЛС-6-09-02</t>
  </si>
  <si>
    <t>Пусконаладочные работы КЛ-6кВ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</si>
  <si>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</si>
  <si>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</si>
  <si>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</si>
  <si>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</si>
  <si>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</si>
  <si>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</si>
  <si>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</si>
  <si>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</si>
  <si>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</si>
  <si>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</si>
  <si>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</si>
  <si>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</si>
  <si>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</si>
  <si>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</si>
  <si>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</si>
  <si>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</si>
  <si>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</si>
  <si>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</si>
  <si>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</si>
  <si>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</si>
  <si>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</si>
  <si>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</si>
  <si>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</si>
  <si>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</si>
  <si>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</si>
  <si>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</si>
  <si>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</si>
  <si>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</si>
  <si>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</si>
  <si>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</si>
  <si>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</si>
  <si>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</si>
  <si>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1х120-20</t>
  </si>
  <si>
    <t>ФСБЦ-21.2.01.01-0053</t>
  </si>
  <si>
    <t>Кабель силовой с алюминиевыми жилами АПвПг 3х240мк</t>
  </si>
  <si>
    <t>ФСБЦ-21.1.07.02-1154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</si>
  <si>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</si>
  <si>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</si>
  <si>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</si>
  <si>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</si>
  <si>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</si>
  <si>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</si>
  <si>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</si>
  <si>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</si>
  <si>
    <t>"Реконструкция ВЛ-0,4 кВ (протяженностью 0,85 км) Ф-3,4,7,8 от ТП-141 (торсада)",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</si>
</sst>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4" borderId="1" xfId="1" applyFont="1" applyFill="1" applyBorder="1" applyAlignment="1">
      <alignment vertical="center" wrapText="1"/>
    </xf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4" borderId="1" xfId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33203125" customWidth="1"/>
    <col min="9" max="9" width="20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145</v>
      </c>
      <c r="B19" s="87"/>
      <c r="C19" s="87"/>
    </row>
    <row r="20" spans="1:9" ht="15.75" customHeight="1">
      <c r="A20" s="86" t="s">
        <v>3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8" t="s">
        <v>7</v>
      </c>
      <c r="B25" s="89"/>
      <c r="C25" s="90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5.75" customHeight="1">
      <c r="A29" s="55" t="s">
        <v>17</v>
      </c>
      <c r="B29" s="53" t="s">
        <v>18</v>
      </c>
      <c r="C29" s="61">
        <f>ССР!G62*1.2</f>
        <v>3044.5139186113202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5.75" customHeight="1">
      <c r="A30" s="50">
        <v>2</v>
      </c>
      <c r="B30" s="53" t="s">
        <v>19</v>
      </c>
      <c r="C30" s="62">
        <f>C27+C28+C29</f>
        <v>3044.5139186113202</v>
      </c>
      <c r="D30" s="63"/>
      <c r="E30" s="64"/>
      <c r="F30" s="65"/>
      <c r="G30" s="59">
        <v>2021</v>
      </c>
      <c r="H30" s="60">
        <v>104.9354</v>
      </c>
      <c r="I30" s="81"/>
    </row>
    <row r="31" spans="1:9" ht="15.75" customHeight="1">
      <c r="A31" s="55" t="s">
        <v>20</v>
      </c>
      <c r="B31" s="53" t="s">
        <v>21</v>
      </c>
      <c r="C31" s="62">
        <f>C30-ROUND(C30/1.2,5)</f>
        <v>507.41898861131898</v>
      </c>
      <c r="D31" s="57"/>
      <c r="E31" s="64"/>
      <c r="F31" s="57"/>
      <c r="G31" s="59">
        <v>2022</v>
      </c>
      <c r="H31" s="60">
        <v>114.63142733059399</v>
      </c>
      <c r="I31" s="82"/>
    </row>
    <row r="32" spans="1:9" ht="15.6">
      <c r="A32" s="50">
        <v>3</v>
      </c>
      <c r="B32" s="53" t="s">
        <v>22</v>
      </c>
      <c r="C32" s="66">
        <f>C30*I36</f>
        <v>3531.6127026347599</v>
      </c>
      <c r="D32" s="57"/>
      <c r="E32" s="67"/>
      <c r="F32" s="68"/>
      <c r="G32" s="69">
        <v>2023</v>
      </c>
      <c r="H32" s="60">
        <v>109.096466260827</v>
      </c>
      <c r="I32" s="82"/>
    </row>
    <row r="33" spans="1:9" ht="15.6">
      <c r="A33" s="88" t="s">
        <v>23</v>
      </c>
      <c r="B33" s="89"/>
      <c r="C33" s="90"/>
      <c r="D33" s="51"/>
      <c r="E33" s="70"/>
      <c r="F33" s="71"/>
      <c r="G33" s="59">
        <v>2024</v>
      </c>
      <c r="H33" s="60">
        <v>109.113503262205</v>
      </c>
      <c r="I33" s="82"/>
    </row>
    <row r="34" spans="1:9" ht="15.6">
      <c r="A34" s="50">
        <v>1</v>
      </c>
      <c r="B34" s="53" t="s">
        <v>8</v>
      </c>
      <c r="C34" s="54"/>
      <c r="D34" s="51"/>
      <c r="E34" s="72"/>
      <c r="F34" s="73"/>
      <c r="G34" s="59">
        <v>2025</v>
      </c>
      <c r="H34" s="60">
        <v>107.81631706396399</v>
      </c>
      <c r="I34" s="83">
        <f>(H34+100)/200</f>
        <v>1.0390815853198201</v>
      </c>
    </row>
    <row r="35" spans="1:9" ht="15.6">
      <c r="A35" s="55" t="s">
        <v>10</v>
      </c>
      <c r="B35" s="53" t="s">
        <v>11</v>
      </c>
      <c r="C35" s="74">
        <f>ССР!D71+ССР!E71</f>
        <v>25793.2561748064</v>
      </c>
      <c r="D35" s="57"/>
      <c r="E35" s="72"/>
      <c r="F35" s="57"/>
      <c r="G35" s="59">
        <v>2026</v>
      </c>
      <c r="H35" s="60">
        <v>105.262896868962</v>
      </c>
      <c r="I35" s="83">
        <f>(H35+100)/200*H34/100</f>
        <v>1.1065344785145901</v>
      </c>
    </row>
    <row r="36" spans="1:9" ht="15.6">
      <c r="A36" s="55" t="s">
        <v>15</v>
      </c>
      <c r="B36" s="53" t="s">
        <v>16</v>
      </c>
      <c r="C36" s="74">
        <f>ССР!F71</f>
        <v>0</v>
      </c>
      <c r="D36" s="57"/>
      <c r="E36" s="72"/>
      <c r="F36" s="57"/>
      <c r="G36" s="59">
        <v>2027</v>
      </c>
      <c r="H36" s="60">
        <v>104.420897989339</v>
      </c>
      <c r="I36" s="83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4">
        <f>(ССР!G67-ССР!G62)*1.2</f>
        <v>1282.4002925274599</v>
      </c>
      <c r="D37" s="57"/>
      <c r="E37" s="72"/>
      <c r="F37" s="57"/>
      <c r="G37" s="59">
        <v>2028</v>
      </c>
      <c r="H37" s="60">
        <v>104.420897989339</v>
      </c>
      <c r="I37" s="83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5">
        <f>C35+C36+C37</f>
        <v>27075.656467333902</v>
      </c>
      <c r="D38" s="63"/>
      <c r="E38" s="67"/>
      <c r="F38" s="68"/>
      <c r="G38" s="59">
        <v>2029</v>
      </c>
      <c r="H38" s="60">
        <v>104.420897989339</v>
      </c>
      <c r="I38" s="83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2">
        <f>C38-ROUND(C38/1.2,5)</f>
        <v>4512.60940733386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6">
        <f>C38*I37</f>
        <v>32796.048897663401</v>
      </c>
      <c r="D40" s="57"/>
      <c r="E40" s="67"/>
      <c r="F40" s="68"/>
      <c r="G40" s="51"/>
      <c r="H40" s="51"/>
      <c r="I40" s="51"/>
    </row>
    <row r="41" spans="1:9" ht="15.6">
      <c r="A41" s="50"/>
      <c r="B41" s="53"/>
      <c r="C41" s="75"/>
      <c r="D41" s="57"/>
      <c r="E41" s="77"/>
      <c r="F41" s="57"/>
      <c r="G41" s="51"/>
      <c r="H41" s="51"/>
      <c r="I41" s="51"/>
    </row>
    <row r="42" spans="1:9" ht="15.6">
      <c r="A42" s="50"/>
      <c r="B42" s="53" t="s">
        <v>24</v>
      </c>
      <c r="C42" s="105">
        <f>C40+C32</f>
        <v>36327.661600298103</v>
      </c>
      <c r="D42" s="57"/>
      <c r="E42" s="67"/>
      <c r="F42" s="68"/>
      <c r="G42" s="51"/>
      <c r="H42" s="51"/>
      <c r="I42" s="78"/>
    </row>
    <row r="43" spans="1:9" ht="15.6">
      <c r="A43" s="52"/>
      <c r="B43" s="52"/>
      <c r="C43" s="52"/>
      <c r="D43" s="78"/>
      <c r="E43" s="51"/>
      <c r="F43" s="73"/>
      <c r="G43" s="51"/>
      <c r="H43" s="51"/>
      <c r="I43" s="51"/>
    </row>
    <row r="44" spans="1:9" ht="15.6">
      <c r="A44" s="79" t="s">
        <v>25</v>
      </c>
      <c r="B44" s="52"/>
      <c r="C44" s="52"/>
      <c r="D44" s="51"/>
      <c r="E44" s="80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1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92</v>
      </c>
      <c r="B3" s="96"/>
      <c r="C3" s="11"/>
      <c r="D3" s="12">
        <v>19842.691809960001</v>
      </c>
      <c r="E3" s="13"/>
      <c r="F3" s="13"/>
      <c r="G3" s="13"/>
      <c r="H3" s="14"/>
    </row>
    <row r="4" spans="1:8">
      <c r="A4" s="101" t="s">
        <v>117</v>
      </c>
      <c r="B4" s="15" t="s">
        <v>118</v>
      </c>
      <c r="C4" s="11"/>
      <c r="D4" s="12">
        <v>19390.356752133001</v>
      </c>
      <c r="E4" s="13"/>
      <c r="F4" s="13"/>
      <c r="G4" s="13"/>
      <c r="H4" s="14"/>
    </row>
    <row r="5" spans="1:8">
      <c r="A5" s="101"/>
      <c r="B5" s="15" t="s">
        <v>119</v>
      </c>
      <c r="C5" s="10"/>
      <c r="D5" s="12">
        <v>451.12709365416998</v>
      </c>
      <c r="E5" s="13"/>
      <c r="F5" s="13"/>
      <c r="G5" s="13"/>
      <c r="H5" s="16"/>
    </row>
    <row r="6" spans="1:8">
      <c r="A6" s="102"/>
      <c r="B6" s="15" t="s">
        <v>120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121</v>
      </c>
      <c r="C7" s="10"/>
      <c r="D7" s="12">
        <v>1.2079641730998001</v>
      </c>
      <c r="E7" s="13"/>
      <c r="F7" s="13"/>
      <c r="G7" s="13"/>
      <c r="H7" s="16"/>
    </row>
    <row r="8" spans="1:8">
      <c r="A8" s="97" t="s">
        <v>95</v>
      </c>
      <c r="B8" s="98"/>
      <c r="C8" s="101" t="s">
        <v>40</v>
      </c>
      <c r="D8" s="17">
        <v>19558.313017805998</v>
      </c>
      <c r="E8" s="13">
        <v>3.98</v>
      </c>
      <c r="F8" s="13" t="s">
        <v>122</v>
      </c>
      <c r="G8" s="17">
        <v>4914.1489994487001</v>
      </c>
      <c r="H8" s="16"/>
    </row>
    <row r="9" spans="1:8">
      <c r="A9" s="103">
        <v>1</v>
      </c>
      <c r="B9" s="15" t="s">
        <v>118</v>
      </c>
      <c r="C9" s="101"/>
      <c r="D9" s="17">
        <v>19189.881416245</v>
      </c>
      <c r="E9" s="13"/>
      <c r="F9" s="13"/>
      <c r="G9" s="13"/>
      <c r="H9" s="102" t="s">
        <v>123</v>
      </c>
    </row>
    <row r="10" spans="1:8">
      <c r="A10" s="101"/>
      <c r="B10" s="15" t="s">
        <v>119</v>
      </c>
      <c r="C10" s="101"/>
      <c r="D10" s="17">
        <v>368.43160156092</v>
      </c>
      <c r="E10" s="13"/>
      <c r="F10" s="13"/>
      <c r="G10" s="13"/>
      <c r="H10" s="102"/>
    </row>
    <row r="11" spans="1:8">
      <c r="A11" s="101"/>
      <c r="B11" s="15" t="s">
        <v>120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121</v>
      </c>
      <c r="C12" s="101"/>
      <c r="D12" s="17">
        <v>0</v>
      </c>
      <c r="E12" s="13"/>
      <c r="F12" s="13"/>
      <c r="G12" s="13"/>
      <c r="H12" s="102"/>
    </row>
    <row r="13" spans="1:8">
      <c r="A13" s="97" t="s">
        <v>106</v>
      </c>
      <c r="B13" s="98"/>
      <c r="C13" s="101" t="s">
        <v>41</v>
      </c>
      <c r="D13" s="17">
        <v>284.37879215445003</v>
      </c>
      <c r="E13" s="13">
        <v>0.06</v>
      </c>
      <c r="F13" s="13" t="s">
        <v>122</v>
      </c>
      <c r="G13" s="17">
        <v>4739.6465359075</v>
      </c>
      <c r="H13" s="16"/>
    </row>
    <row r="14" spans="1:8">
      <c r="A14" s="103">
        <v>2</v>
      </c>
      <c r="B14" s="15" t="s">
        <v>118</v>
      </c>
      <c r="C14" s="101"/>
      <c r="D14" s="17">
        <v>200.47533588809</v>
      </c>
      <c r="E14" s="13"/>
      <c r="F14" s="13"/>
      <c r="G14" s="13"/>
      <c r="H14" s="102" t="s">
        <v>123</v>
      </c>
    </row>
    <row r="15" spans="1:8">
      <c r="A15" s="101"/>
      <c r="B15" s="15" t="s">
        <v>119</v>
      </c>
      <c r="C15" s="101"/>
      <c r="D15" s="17">
        <v>82.695492093254998</v>
      </c>
      <c r="E15" s="13"/>
      <c r="F15" s="13"/>
      <c r="G15" s="13"/>
      <c r="H15" s="102"/>
    </row>
    <row r="16" spans="1:8">
      <c r="A16" s="101"/>
      <c r="B16" s="15" t="s">
        <v>120</v>
      </c>
      <c r="C16" s="101"/>
      <c r="D16" s="17">
        <v>0</v>
      </c>
      <c r="E16" s="13"/>
      <c r="F16" s="13"/>
      <c r="G16" s="13"/>
      <c r="H16" s="102"/>
    </row>
    <row r="17" spans="1:8">
      <c r="A17" s="101"/>
      <c r="B17" s="15" t="s">
        <v>121</v>
      </c>
      <c r="C17" s="101"/>
      <c r="D17" s="17">
        <v>1.2079641730998001</v>
      </c>
      <c r="E17" s="13"/>
      <c r="F17" s="13"/>
      <c r="G17" s="13"/>
      <c r="H17" s="102"/>
    </row>
    <row r="18" spans="1:8" ht="24.6">
      <c r="A18" s="99" t="s">
        <v>98</v>
      </c>
      <c r="B18" s="96"/>
      <c r="C18" s="10"/>
      <c r="D18" s="12">
        <v>0</v>
      </c>
      <c r="E18" s="13"/>
      <c r="F18" s="13"/>
      <c r="G18" s="13"/>
      <c r="H18" s="16"/>
    </row>
    <row r="19" spans="1:8">
      <c r="A19" s="101" t="s">
        <v>124</v>
      </c>
      <c r="B19" s="15" t="s">
        <v>118</v>
      </c>
      <c r="C19" s="10"/>
      <c r="D19" s="12">
        <v>0</v>
      </c>
      <c r="E19" s="13"/>
      <c r="F19" s="13"/>
      <c r="G19" s="13"/>
      <c r="H19" s="16"/>
    </row>
    <row r="20" spans="1:8">
      <c r="A20" s="101"/>
      <c r="B20" s="15" t="s">
        <v>119</v>
      </c>
      <c r="C20" s="10"/>
      <c r="D20" s="12">
        <v>0</v>
      </c>
      <c r="E20" s="13"/>
      <c r="F20" s="13"/>
      <c r="G20" s="13"/>
      <c r="H20" s="16"/>
    </row>
    <row r="21" spans="1:8">
      <c r="A21" s="101"/>
      <c r="B21" s="15" t="s">
        <v>120</v>
      </c>
      <c r="C21" s="10"/>
      <c r="D21" s="12">
        <v>0</v>
      </c>
      <c r="E21" s="13"/>
      <c r="F21" s="13"/>
      <c r="G21" s="13"/>
      <c r="H21" s="16"/>
    </row>
    <row r="22" spans="1:8">
      <c r="A22" s="101"/>
      <c r="B22" s="15" t="s">
        <v>121</v>
      </c>
      <c r="C22" s="10"/>
      <c r="D22" s="12">
        <v>0</v>
      </c>
      <c r="E22" s="13"/>
      <c r="F22" s="13"/>
      <c r="G22" s="13"/>
      <c r="H22" s="16"/>
    </row>
    <row r="23" spans="1:8">
      <c r="A23" s="97" t="s">
        <v>98</v>
      </c>
      <c r="B23" s="98"/>
      <c r="C23" s="101" t="s">
        <v>40</v>
      </c>
      <c r="D23" s="17">
        <v>0</v>
      </c>
      <c r="E23" s="13">
        <v>3.98</v>
      </c>
      <c r="F23" s="13" t="s">
        <v>122</v>
      </c>
      <c r="G23" s="17">
        <v>0</v>
      </c>
      <c r="H23" s="16"/>
    </row>
    <row r="24" spans="1:8">
      <c r="A24" s="103">
        <v>1</v>
      </c>
      <c r="B24" s="15" t="s">
        <v>118</v>
      </c>
      <c r="C24" s="101"/>
      <c r="D24" s="17">
        <v>0</v>
      </c>
      <c r="E24" s="13"/>
      <c r="F24" s="13"/>
      <c r="G24" s="13"/>
      <c r="H24" s="102" t="s">
        <v>123</v>
      </c>
    </row>
    <row r="25" spans="1:8">
      <c r="A25" s="101"/>
      <c r="B25" s="15" t="s">
        <v>119</v>
      </c>
      <c r="C25" s="101"/>
      <c r="D25" s="17">
        <v>0</v>
      </c>
      <c r="E25" s="13"/>
      <c r="F25" s="13"/>
      <c r="G25" s="13"/>
      <c r="H25" s="102"/>
    </row>
    <row r="26" spans="1:8">
      <c r="A26" s="101"/>
      <c r="B26" s="15" t="s">
        <v>120</v>
      </c>
      <c r="C26" s="101"/>
      <c r="D26" s="17">
        <v>0</v>
      </c>
      <c r="E26" s="13"/>
      <c r="F26" s="13"/>
      <c r="G26" s="13"/>
      <c r="H26" s="102"/>
    </row>
    <row r="27" spans="1:8">
      <c r="A27" s="101"/>
      <c r="B27" s="15" t="s">
        <v>121</v>
      </c>
      <c r="C27" s="101"/>
      <c r="D27" s="17">
        <v>0</v>
      </c>
      <c r="E27" s="13"/>
      <c r="F27" s="13"/>
      <c r="G27" s="13"/>
      <c r="H27" s="102"/>
    </row>
    <row r="28" spans="1:8" ht="24.6">
      <c r="A28" s="99" t="s">
        <v>61</v>
      </c>
      <c r="B28" s="96"/>
      <c r="C28" s="10"/>
      <c r="D28" s="12">
        <v>338.27437296602</v>
      </c>
      <c r="E28" s="13"/>
      <c r="F28" s="13"/>
      <c r="G28" s="13"/>
      <c r="H28" s="16"/>
    </row>
    <row r="29" spans="1:8">
      <c r="A29" s="101" t="s">
        <v>125</v>
      </c>
      <c r="B29" s="15" t="s">
        <v>118</v>
      </c>
      <c r="C29" s="10"/>
      <c r="D29" s="12">
        <v>0</v>
      </c>
      <c r="E29" s="13"/>
      <c r="F29" s="13"/>
      <c r="G29" s="13"/>
      <c r="H29" s="16"/>
    </row>
    <row r="30" spans="1:8">
      <c r="A30" s="101"/>
      <c r="B30" s="15" t="s">
        <v>119</v>
      </c>
      <c r="C30" s="10"/>
      <c r="D30" s="12">
        <v>0</v>
      </c>
      <c r="E30" s="13"/>
      <c r="F30" s="13"/>
      <c r="G30" s="13"/>
      <c r="H30" s="16"/>
    </row>
    <row r="31" spans="1:8">
      <c r="A31" s="101"/>
      <c r="B31" s="15" t="s">
        <v>120</v>
      </c>
      <c r="C31" s="10"/>
      <c r="D31" s="12">
        <v>0</v>
      </c>
      <c r="E31" s="13"/>
      <c r="F31" s="13"/>
      <c r="G31" s="13"/>
      <c r="H31" s="16"/>
    </row>
    <row r="32" spans="1:8">
      <c r="A32" s="101"/>
      <c r="B32" s="15" t="s">
        <v>121</v>
      </c>
      <c r="C32" s="10"/>
      <c r="D32" s="12">
        <v>338.27437296602</v>
      </c>
      <c r="E32" s="13"/>
      <c r="F32" s="13"/>
      <c r="G32" s="13"/>
      <c r="H32" s="16"/>
    </row>
    <row r="33" spans="1:8">
      <c r="A33" s="97" t="s">
        <v>102</v>
      </c>
      <c r="B33" s="98"/>
      <c r="C33" s="101" t="s">
        <v>40</v>
      </c>
      <c r="D33" s="17">
        <v>337.06640879292002</v>
      </c>
      <c r="E33" s="13">
        <v>3.98</v>
      </c>
      <c r="F33" s="13" t="s">
        <v>122</v>
      </c>
      <c r="G33" s="17">
        <v>84.690052460532002</v>
      </c>
      <c r="H33" s="16"/>
    </row>
    <row r="34" spans="1:8">
      <c r="A34" s="103">
        <v>1</v>
      </c>
      <c r="B34" s="15" t="s">
        <v>118</v>
      </c>
      <c r="C34" s="101"/>
      <c r="D34" s="17">
        <v>0</v>
      </c>
      <c r="E34" s="13"/>
      <c r="F34" s="13"/>
      <c r="G34" s="13"/>
      <c r="H34" s="102" t="s">
        <v>123</v>
      </c>
    </row>
    <row r="35" spans="1:8">
      <c r="A35" s="101"/>
      <c r="B35" s="15" t="s">
        <v>119</v>
      </c>
      <c r="C35" s="101"/>
      <c r="D35" s="17">
        <v>0</v>
      </c>
      <c r="E35" s="13"/>
      <c r="F35" s="13"/>
      <c r="G35" s="13"/>
      <c r="H35" s="102"/>
    </row>
    <row r="36" spans="1:8">
      <c r="A36" s="101"/>
      <c r="B36" s="15" t="s">
        <v>120</v>
      </c>
      <c r="C36" s="101"/>
      <c r="D36" s="17">
        <v>0</v>
      </c>
      <c r="E36" s="13"/>
      <c r="F36" s="13"/>
      <c r="G36" s="13"/>
      <c r="H36" s="102"/>
    </row>
    <row r="37" spans="1:8">
      <c r="A37" s="101"/>
      <c r="B37" s="15" t="s">
        <v>121</v>
      </c>
      <c r="C37" s="101"/>
      <c r="D37" s="17">
        <v>337.06640879292002</v>
      </c>
      <c r="E37" s="13"/>
      <c r="F37" s="13"/>
      <c r="G37" s="13"/>
      <c r="H37" s="102"/>
    </row>
    <row r="38" spans="1:8">
      <c r="A38" s="97" t="s">
        <v>108</v>
      </c>
      <c r="B38" s="98"/>
      <c r="C38" s="101" t="s">
        <v>41</v>
      </c>
      <c r="D38" s="17">
        <v>1.2079641730998001</v>
      </c>
      <c r="E38" s="13">
        <v>0.06</v>
      </c>
      <c r="F38" s="13" t="s">
        <v>122</v>
      </c>
      <c r="G38" s="17">
        <v>20.132736218329999</v>
      </c>
      <c r="H38" s="16"/>
    </row>
    <row r="39" spans="1:8">
      <c r="A39" s="103">
        <v>2</v>
      </c>
      <c r="B39" s="15" t="s">
        <v>118</v>
      </c>
      <c r="C39" s="101"/>
      <c r="D39" s="17">
        <v>0</v>
      </c>
      <c r="E39" s="13"/>
      <c r="F39" s="13"/>
      <c r="G39" s="13"/>
      <c r="H39" s="102" t="s">
        <v>123</v>
      </c>
    </row>
    <row r="40" spans="1:8">
      <c r="A40" s="101"/>
      <c r="B40" s="15" t="s">
        <v>119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120</v>
      </c>
      <c r="C41" s="101"/>
      <c r="D41" s="17">
        <v>0</v>
      </c>
      <c r="E41" s="13"/>
      <c r="F41" s="13"/>
      <c r="G41" s="13"/>
      <c r="H41" s="102"/>
    </row>
    <row r="42" spans="1:8">
      <c r="A42" s="101"/>
      <c r="B42" s="15" t="s">
        <v>121</v>
      </c>
      <c r="C42" s="101"/>
      <c r="D42" s="17">
        <v>1.2079641730998001</v>
      </c>
      <c r="E42" s="13"/>
      <c r="F42" s="13"/>
      <c r="G42" s="13"/>
      <c r="H42" s="102"/>
    </row>
    <row r="43" spans="1:8" ht="24.6">
      <c r="A43" s="99" t="s">
        <v>75</v>
      </c>
      <c r="B43" s="96"/>
      <c r="C43" s="10"/>
      <c r="D43" s="12">
        <v>2537.0949321761</v>
      </c>
      <c r="E43" s="13"/>
      <c r="F43" s="13"/>
      <c r="G43" s="13"/>
      <c r="H43" s="16"/>
    </row>
    <row r="44" spans="1:8">
      <c r="A44" s="101" t="s">
        <v>126</v>
      </c>
      <c r="B44" s="15" t="s">
        <v>118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119</v>
      </c>
      <c r="C45" s="10"/>
      <c r="D45" s="12">
        <v>0</v>
      </c>
      <c r="E45" s="13"/>
      <c r="F45" s="13"/>
      <c r="G45" s="13"/>
      <c r="H45" s="16"/>
    </row>
    <row r="46" spans="1:8">
      <c r="A46" s="101"/>
      <c r="B46" s="15" t="s">
        <v>120</v>
      </c>
      <c r="C46" s="10"/>
      <c r="D46" s="12">
        <v>0</v>
      </c>
      <c r="E46" s="13"/>
      <c r="F46" s="13"/>
      <c r="G46" s="13"/>
      <c r="H46" s="16"/>
    </row>
    <row r="47" spans="1:8">
      <c r="A47" s="101"/>
      <c r="B47" s="15" t="s">
        <v>121</v>
      </c>
      <c r="C47" s="10"/>
      <c r="D47" s="12">
        <v>2537.0949321761</v>
      </c>
      <c r="E47" s="13"/>
      <c r="F47" s="13"/>
      <c r="G47" s="13"/>
      <c r="H47" s="16"/>
    </row>
    <row r="48" spans="1:8">
      <c r="A48" s="97" t="s">
        <v>75</v>
      </c>
      <c r="B48" s="98"/>
      <c r="C48" s="101" t="s">
        <v>40</v>
      </c>
      <c r="D48" s="17">
        <v>2522.5182750010999</v>
      </c>
      <c r="E48" s="13">
        <v>3.98</v>
      </c>
      <c r="F48" s="13" t="s">
        <v>122</v>
      </c>
      <c r="G48" s="17">
        <v>633.79856155805999</v>
      </c>
      <c r="H48" s="16"/>
    </row>
    <row r="49" spans="1:8">
      <c r="A49" s="103">
        <v>1</v>
      </c>
      <c r="B49" s="15" t="s">
        <v>118</v>
      </c>
      <c r="C49" s="101"/>
      <c r="D49" s="17">
        <v>0</v>
      </c>
      <c r="E49" s="13"/>
      <c r="F49" s="13"/>
      <c r="G49" s="13"/>
      <c r="H49" s="102" t="s">
        <v>123</v>
      </c>
    </row>
    <row r="50" spans="1:8">
      <c r="A50" s="101"/>
      <c r="B50" s="15" t="s">
        <v>119</v>
      </c>
      <c r="C50" s="101"/>
      <c r="D50" s="17">
        <v>0</v>
      </c>
      <c r="E50" s="13"/>
      <c r="F50" s="13"/>
      <c r="G50" s="13"/>
      <c r="H50" s="102"/>
    </row>
    <row r="51" spans="1:8">
      <c r="A51" s="101"/>
      <c r="B51" s="15" t="s">
        <v>120</v>
      </c>
      <c r="C51" s="101"/>
      <c r="D51" s="17">
        <v>0</v>
      </c>
      <c r="E51" s="13"/>
      <c r="F51" s="13"/>
      <c r="G51" s="13"/>
      <c r="H51" s="102"/>
    </row>
    <row r="52" spans="1:8">
      <c r="A52" s="101"/>
      <c r="B52" s="15" t="s">
        <v>121</v>
      </c>
      <c r="C52" s="101"/>
      <c r="D52" s="17">
        <v>2522.5182750010999</v>
      </c>
      <c r="E52" s="13"/>
      <c r="F52" s="13"/>
      <c r="G52" s="13"/>
      <c r="H52" s="102"/>
    </row>
    <row r="53" spans="1:8">
      <c r="A53" s="97" t="s">
        <v>75</v>
      </c>
      <c r="B53" s="98"/>
      <c r="C53" s="101" t="s">
        <v>41</v>
      </c>
      <c r="D53" s="17">
        <v>14.576657175005</v>
      </c>
      <c r="E53" s="13">
        <v>0.06</v>
      </c>
      <c r="F53" s="13" t="s">
        <v>122</v>
      </c>
      <c r="G53" s="17">
        <v>242.94428625008999</v>
      </c>
      <c r="H53" s="16"/>
    </row>
    <row r="54" spans="1:8">
      <c r="A54" s="103">
        <v>2</v>
      </c>
      <c r="B54" s="15" t="s">
        <v>118</v>
      </c>
      <c r="C54" s="101"/>
      <c r="D54" s="17">
        <v>0</v>
      </c>
      <c r="E54" s="13"/>
      <c r="F54" s="13"/>
      <c r="G54" s="13"/>
      <c r="H54" s="102" t="s">
        <v>123</v>
      </c>
    </row>
    <row r="55" spans="1:8">
      <c r="A55" s="101"/>
      <c r="B55" s="15" t="s">
        <v>119</v>
      </c>
      <c r="C55" s="101"/>
      <c r="D55" s="17">
        <v>0</v>
      </c>
      <c r="E55" s="13"/>
      <c r="F55" s="13"/>
      <c r="G55" s="13"/>
      <c r="H55" s="102"/>
    </row>
    <row r="56" spans="1:8">
      <c r="A56" s="101"/>
      <c r="B56" s="15" t="s">
        <v>120</v>
      </c>
      <c r="C56" s="101"/>
      <c r="D56" s="17">
        <v>0</v>
      </c>
      <c r="E56" s="13"/>
      <c r="F56" s="13"/>
      <c r="G56" s="13"/>
      <c r="H56" s="102"/>
    </row>
    <row r="57" spans="1:8">
      <c r="A57" s="101"/>
      <c r="B57" s="15" t="s">
        <v>121</v>
      </c>
      <c r="C57" s="101"/>
      <c r="D57" s="17">
        <v>14.576657175005</v>
      </c>
      <c r="E57" s="13"/>
      <c r="F57" s="13"/>
      <c r="G57" s="13"/>
      <c r="H57" s="102"/>
    </row>
    <row r="58" spans="1:8">
      <c r="A58" s="18"/>
      <c r="C58" s="18"/>
      <c r="D58" s="7"/>
      <c r="E58" s="7"/>
      <c r="F58" s="7"/>
      <c r="G58" s="7"/>
      <c r="H58" s="19"/>
    </row>
    <row r="60" spans="1:8">
      <c r="A60" s="100" t="s">
        <v>127</v>
      </c>
      <c r="B60" s="100"/>
      <c r="C60" s="100"/>
      <c r="D60" s="100"/>
      <c r="E60" s="100"/>
      <c r="F60" s="100"/>
      <c r="G60" s="100"/>
      <c r="H60" s="100"/>
    </row>
    <row r="61" spans="1:8">
      <c r="A61" s="100" t="s">
        <v>128</v>
      </c>
      <c r="B61" s="100"/>
      <c r="C61" s="100"/>
      <c r="D61" s="100"/>
      <c r="E61" s="100"/>
      <c r="F61" s="100"/>
      <c r="G61" s="100"/>
      <c r="H61" s="100"/>
    </row>
  </sheetData>
  <mergeCells count="38">
    <mergeCell ref="H49:H52"/>
    <mergeCell ref="H54:H57"/>
    <mergeCell ref="H9:H12"/>
    <mergeCell ref="H14:H17"/>
    <mergeCell ref="H24:H27"/>
    <mergeCell ref="H34:H37"/>
    <mergeCell ref="H39:H42"/>
    <mergeCell ref="C23:C27"/>
    <mergeCell ref="C33:C37"/>
    <mergeCell ref="C38:C42"/>
    <mergeCell ref="C48:C52"/>
    <mergeCell ref="C53:C57"/>
    <mergeCell ref="A53:B53"/>
    <mergeCell ref="A60:H60"/>
    <mergeCell ref="A61:H6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C8:C12"/>
    <mergeCell ref="C13:C1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129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130</v>
      </c>
      <c r="B3" s="2" t="s">
        <v>131</v>
      </c>
      <c r="C3" s="2" t="s">
        <v>132</v>
      </c>
      <c r="D3" s="2" t="s">
        <v>133</v>
      </c>
      <c r="E3" s="2" t="s">
        <v>134</v>
      </c>
      <c r="F3" s="2" t="s">
        <v>135</v>
      </c>
      <c r="G3" s="2" t="s">
        <v>136</v>
      </c>
      <c r="H3" s="2" t="s">
        <v>137</v>
      </c>
    </row>
    <row r="4" spans="1:8" ht="39" customHeight="1">
      <c r="A4" s="3" t="s">
        <v>141</v>
      </c>
      <c r="B4" s="4" t="s">
        <v>122</v>
      </c>
      <c r="C4" s="5">
        <v>13.262015775635</v>
      </c>
      <c r="D4" s="5">
        <v>222.07854046447</v>
      </c>
      <c r="E4" s="4">
        <v>6</v>
      </c>
      <c r="F4" s="3" t="s">
        <v>141</v>
      </c>
      <c r="G4" s="5">
        <v>2945.2091070698998</v>
      </c>
      <c r="H4" s="6" t="s">
        <v>142</v>
      </c>
    </row>
    <row r="5" spans="1:8" ht="39" hidden="1" customHeight="1">
      <c r="A5" s="3" t="s">
        <v>138</v>
      </c>
      <c r="B5" s="4" t="s">
        <v>139</v>
      </c>
      <c r="C5" s="5">
        <v>87.204206836108995</v>
      </c>
      <c r="D5" s="5">
        <v>24.126470438877</v>
      </c>
      <c r="E5" s="4">
        <v>6</v>
      </c>
      <c r="F5" s="3" t="s">
        <v>138</v>
      </c>
      <c r="G5" s="5">
        <v>2103.9297183771</v>
      </c>
      <c r="H5" s="6"/>
    </row>
    <row r="6" spans="1:8" ht="39" hidden="1" customHeight="1">
      <c r="A6" s="3" t="s">
        <v>140</v>
      </c>
      <c r="B6" s="4" t="s">
        <v>139</v>
      </c>
      <c r="C6" s="5">
        <v>24.417177914109999</v>
      </c>
      <c r="D6" s="5">
        <v>90.702982039983993</v>
      </c>
      <c r="E6" s="4">
        <v>6</v>
      </c>
      <c r="F6" s="3" t="s">
        <v>140</v>
      </c>
      <c r="G6" s="5">
        <v>2214.7108498107</v>
      </c>
      <c r="H6" s="6"/>
    </row>
    <row r="7" spans="1:8" ht="39" customHeight="1">
      <c r="A7" s="3" t="s">
        <v>143</v>
      </c>
      <c r="B7" s="4" t="s">
        <v>122</v>
      </c>
      <c r="C7" s="5">
        <v>0.06</v>
      </c>
      <c r="D7" s="5">
        <v>2598.2352780330002</v>
      </c>
      <c r="E7" s="4">
        <v>6</v>
      </c>
      <c r="F7" s="3" t="s">
        <v>143</v>
      </c>
      <c r="G7" s="5">
        <v>155.89411668197999</v>
      </c>
      <c r="H7" s="6" t="s">
        <v>144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topLeftCell="C55" zoomScale="90" zoomScaleNormal="90" workbookViewId="0">
      <selection activeCell="C17" sqref="C17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146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28</v>
      </c>
      <c r="C18" s="94" t="s">
        <v>29</v>
      </c>
      <c r="D18" s="91" t="s">
        <v>30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19189.881416245</v>
      </c>
      <c r="E25" s="41">
        <v>368.43160156092</v>
      </c>
      <c r="F25" s="41">
        <v>0</v>
      </c>
      <c r="G25" s="41">
        <v>0</v>
      </c>
      <c r="H25" s="41">
        <v>19558.313017805998</v>
      </c>
    </row>
    <row r="26" spans="1:8">
      <c r="A26" s="2">
        <v>2</v>
      </c>
      <c r="B26" s="2" t="s">
        <v>39</v>
      </c>
      <c r="C26" s="42" t="s">
        <v>41</v>
      </c>
      <c r="D26" s="41">
        <v>200.47533588809</v>
      </c>
      <c r="E26" s="41">
        <v>82.695492093254998</v>
      </c>
      <c r="F26" s="41">
        <v>0</v>
      </c>
      <c r="G26" s="41">
        <v>1.2063829787233999</v>
      </c>
      <c r="H26" s="41">
        <v>284.37721096006999</v>
      </c>
    </row>
    <row r="27" spans="1:8">
      <c r="A27" s="2"/>
      <c r="B27" s="33"/>
      <c r="C27" s="33" t="s">
        <v>42</v>
      </c>
      <c r="D27" s="41">
        <v>19390.356752133001</v>
      </c>
      <c r="E27" s="41">
        <v>451.12709365416998</v>
      </c>
      <c r="F27" s="41">
        <v>0</v>
      </c>
      <c r="G27" s="41">
        <v>1.2063829787233999</v>
      </c>
      <c r="H27" s="41">
        <v>19842.690228766001</v>
      </c>
    </row>
    <row r="28" spans="1:8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53</v>
      </c>
      <c r="D43" s="41">
        <v>19390.356752133001</v>
      </c>
      <c r="E43" s="41">
        <v>451.12709365416998</v>
      </c>
      <c r="F43" s="41">
        <v>0</v>
      </c>
      <c r="G43" s="41">
        <v>1.2063829787233999</v>
      </c>
      <c r="H43" s="41">
        <v>19842.690228766001</v>
      </c>
    </row>
    <row r="44" spans="1:8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484.75891880332</v>
      </c>
      <c r="E45" s="41">
        <v>11.278177341355001</v>
      </c>
      <c r="F45" s="41">
        <v>0</v>
      </c>
      <c r="G45" s="41">
        <v>0</v>
      </c>
      <c r="H45" s="41">
        <v>496.03709614467999</v>
      </c>
    </row>
    <row r="46" spans="1:8">
      <c r="A46" s="2"/>
      <c r="B46" s="33"/>
      <c r="C46" s="33" t="s">
        <v>57</v>
      </c>
      <c r="D46" s="41">
        <v>484.75891880332</v>
      </c>
      <c r="E46" s="41">
        <v>11.278177341355001</v>
      </c>
      <c r="F46" s="41">
        <v>0</v>
      </c>
      <c r="G46" s="41">
        <v>0</v>
      </c>
      <c r="H46" s="41">
        <v>496.03709614467999</v>
      </c>
    </row>
    <row r="47" spans="1:8">
      <c r="A47" s="2"/>
      <c r="B47" s="33"/>
      <c r="C47" s="33" t="s">
        <v>58</v>
      </c>
      <c r="D47" s="41">
        <v>19875.115670936</v>
      </c>
      <c r="E47" s="41">
        <v>462.40527099552997</v>
      </c>
      <c r="F47" s="41">
        <v>0</v>
      </c>
      <c r="G47" s="41">
        <v>1.2063829787233999</v>
      </c>
      <c r="H47" s="41">
        <v>20338.72732491</v>
      </c>
    </row>
    <row r="48" spans="1:8">
      <c r="A48" s="2"/>
      <c r="B48" s="33"/>
      <c r="C48" s="33" t="s">
        <v>59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60</v>
      </c>
      <c r="C49" s="48" t="s">
        <v>61</v>
      </c>
      <c r="D49" s="41">
        <v>0</v>
      </c>
      <c r="E49" s="41">
        <v>0</v>
      </c>
      <c r="F49" s="41">
        <v>0</v>
      </c>
      <c r="G49" s="41">
        <v>338.32776364770001</v>
      </c>
      <c r="H49" s="41">
        <v>338.32776364770001</v>
      </c>
    </row>
    <row r="50" spans="1:8" ht="31.2">
      <c r="A50" s="2">
        <v>5</v>
      </c>
      <c r="B50" s="2" t="s">
        <v>62</v>
      </c>
      <c r="C50" s="48" t="s">
        <v>63</v>
      </c>
      <c r="D50" s="41">
        <v>518.74051901143002</v>
      </c>
      <c r="E50" s="41">
        <v>12.068777572984001</v>
      </c>
      <c r="F50" s="41">
        <v>0</v>
      </c>
      <c r="G50" s="41">
        <v>0</v>
      </c>
      <c r="H50" s="41">
        <v>530.80929658441005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441.32420443991998</v>
      </c>
      <c r="H51" s="41">
        <v>441.32420443991998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93.653878816597995</v>
      </c>
      <c r="H52" s="41">
        <v>93.653878816597995</v>
      </c>
    </row>
    <row r="53" spans="1:8">
      <c r="A53" s="2">
        <v>8</v>
      </c>
      <c r="B53" s="2"/>
      <c r="C53" s="48" t="s">
        <v>67</v>
      </c>
      <c r="D53" s="41">
        <v>0</v>
      </c>
      <c r="E53" s="41">
        <v>0</v>
      </c>
      <c r="F53" s="41">
        <v>0</v>
      </c>
      <c r="G53" s="41">
        <v>89.132490965882994</v>
      </c>
      <c r="H53" s="41">
        <v>89.132490965882994</v>
      </c>
    </row>
    <row r="54" spans="1:8">
      <c r="A54" s="2"/>
      <c r="B54" s="33"/>
      <c r="C54" s="33" t="s">
        <v>68</v>
      </c>
      <c r="D54" s="41">
        <v>518.74051901143002</v>
      </c>
      <c r="E54" s="41">
        <v>12.068777572984001</v>
      </c>
      <c r="F54" s="41">
        <v>0</v>
      </c>
      <c r="G54" s="41">
        <v>962.43833787009999</v>
      </c>
      <c r="H54" s="41">
        <v>1493.2476344545</v>
      </c>
    </row>
    <row r="55" spans="1:8">
      <c r="A55" s="2"/>
      <c r="B55" s="33"/>
      <c r="C55" s="33" t="s">
        <v>69</v>
      </c>
      <c r="D55" s="41">
        <v>20393.856189948001</v>
      </c>
      <c r="E55" s="41">
        <v>474.47404856851</v>
      </c>
      <c r="F55" s="41">
        <v>0</v>
      </c>
      <c r="G55" s="41">
        <v>963.64472084882004</v>
      </c>
      <c r="H55" s="41">
        <v>21831.974959365001</v>
      </c>
    </row>
    <row r="56" spans="1:8" ht="31.5" customHeight="1">
      <c r="A56" s="2"/>
      <c r="B56" s="33"/>
      <c r="C56" s="33" t="s">
        <v>70</v>
      </c>
      <c r="D56" s="41"/>
      <c r="E56" s="41"/>
      <c r="F56" s="41"/>
      <c r="G56" s="41"/>
      <c r="H56" s="41"/>
    </row>
    <row r="57" spans="1:8">
      <c r="A57" s="2"/>
      <c r="B57" s="2"/>
      <c r="C57" s="48"/>
      <c r="D57" s="41"/>
      <c r="E57" s="41"/>
      <c r="F57" s="41"/>
      <c r="G57" s="41"/>
      <c r="H57" s="41">
        <f>SUM(D57:G57)</f>
        <v>0</v>
      </c>
    </row>
    <row r="58" spans="1:8">
      <c r="A58" s="2"/>
      <c r="B58" s="33"/>
      <c r="C58" s="33" t="s">
        <v>71</v>
      </c>
      <c r="D58" s="41">
        <f>SUM(D57:D57)</f>
        <v>0</v>
      </c>
      <c r="E58" s="41">
        <f>SUM(E57:E57)</f>
        <v>0</v>
      </c>
      <c r="F58" s="41">
        <f>SUM(F57:F57)</f>
        <v>0</v>
      </c>
      <c r="G58" s="41">
        <f>SUM(G57:G57)</f>
        <v>0</v>
      </c>
      <c r="H58" s="41">
        <f>SUM(D58:G58)</f>
        <v>0</v>
      </c>
    </row>
    <row r="59" spans="1:8">
      <c r="A59" s="2"/>
      <c r="B59" s="33"/>
      <c r="C59" s="33" t="s">
        <v>72</v>
      </c>
      <c r="D59" s="41">
        <v>20393.856189948001</v>
      </c>
      <c r="E59" s="41">
        <v>474.47404856851</v>
      </c>
      <c r="F59" s="41">
        <v>0</v>
      </c>
      <c r="G59" s="41">
        <v>963.64472084882004</v>
      </c>
      <c r="H59" s="41">
        <v>21831.974959365001</v>
      </c>
    </row>
    <row r="60" spans="1:8" ht="157.5" customHeight="1">
      <c r="A60" s="2"/>
      <c r="B60" s="33"/>
      <c r="C60" s="33" t="s">
        <v>73</v>
      </c>
      <c r="D60" s="41"/>
      <c r="E60" s="41"/>
      <c r="F60" s="41"/>
      <c r="G60" s="41"/>
      <c r="H60" s="41"/>
    </row>
    <row r="61" spans="1:8">
      <c r="A61" s="2">
        <v>9</v>
      </c>
      <c r="B61" s="2" t="s">
        <v>74</v>
      </c>
      <c r="C61" s="48" t="s">
        <v>75</v>
      </c>
      <c r="D61" s="41">
        <v>0</v>
      </c>
      <c r="E61" s="41">
        <v>0</v>
      </c>
      <c r="F61" s="41">
        <v>0</v>
      </c>
      <c r="G61" s="41">
        <v>2537.0949321761</v>
      </c>
      <c r="H61" s="41">
        <v>2537.0949321761</v>
      </c>
    </row>
    <row r="62" spans="1:8">
      <c r="A62" s="2"/>
      <c r="B62" s="33"/>
      <c r="C62" s="33" t="s">
        <v>76</v>
      </c>
      <c r="D62" s="41">
        <v>0</v>
      </c>
      <c r="E62" s="41">
        <v>0</v>
      </c>
      <c r="F62" s="41">
        <v>0</v>
      </c>
      <c r="G62" s="41">
        <v>2537.0949321761</v>
      </c>
      <c r="H62" s="41">
        <v>2537.0949321761</v>
      </c>
    </row>
    <row r="63" spans="1:8">
      <c r="A63" s="2"/>
      <c r="B63" s="33"/>
      <c r="C63" s="33" t="s">
        <v>77</v>
      </c>
      <c r="D63" s="41">
        <v>20393.856189948001</v>
      </c>
      <c r="E63" s="41">
        <v>474.47404856851</v>
      </c>
      <c r="F63" s="41">
        <v>0</v>
      </c>
      <c r="G63" s="41">
        <v>3500.7396530248998</v>
      </c>
      <c r="H63" s="41">
        <v>24369.069891540999</v>
      </c>
    </row>
    <row r="64" spans="1:8">
      <c r="A64" s="2"/>
      <c r="B64" s="33"/>
      <c r="C64" s="33" t="s">
        <v>78</v>
      </c>
      <c r="D64" s="41"/>
      <c r="E64" s="41"/>
      <c r="F64" s="41"/>
      <c r="G64" s="41"/>
      <c r="H64" s="41"/>
    </row>
    <row r="65" spans="1:8" ht="47.25" customHeight="1">
      <c r="A65" s="2">
        <v>10</v>
      </c>
      <c r="B65" s="2" t="s">
        <v>79</v>
      </c>
      <c r="C65" s="48" t="s">
        <v>80</v>
      </c>
      <c r="D65" s="41">
        <f>D63*3%</f>
        <v>611.81568569844001</v>
      </c>
      <c r="E65" s="41">
        <f>E63*3%</f>
        <v>14.2342214570553</v>
      </c>
      <c r="F65" s="41">
        <f>F63*3%</f>
        <v>0</v>
      </c>
      <c r="G65" s="41">
        <f>G63*3%</f>
        <v>105.022189590747</v>
      </c>
      <c r="H65" s="41">
        <f>SUM(D65:G65)</f>
        <v>731.07209674624198</v>
      </c>
    </row>
    <row r="66" spans="1:8">
      <c r="A66" s="2"/>
      <c r="B66" s="33"/>
      <c r="C66" s="33" t="s">
        <v>81</v>
      </c>
      <c r="D66" s="41">
        <f>D65</f>
        <v>611.81568569844001</v>
      </c>
      <c r="E66" s="41">
        <f>E65</f>
        <v>14.2342214570553</v>
      </c>
      <c r="F66" s="41">
        <f>F65</f>
        <v>0</v>
      </c>
      <c r="G66" s="41">
        <f>G65</f>
        <v>105.022189590747</v>
      </c>
      <c r="H66" s="41">
        <f>SUM(D66:G66)</f>
        <v>731.07209674624198</v>
      </c>
    </row>
    <row r="67" spans="1:8">
      <c r="A67" s="2"/>
      <c r="B67" s="33"/>
      <c r="C67" s="33" t="s">
        <v>82</v>
      </c>
      <c r="D67" s="41">
        <f>D66+D63</f>
        <v>21005.6718756464</v>
      </c>
      <c r="E67" s="41">
        <f>E66+E63</f>
        <v>488.70827002556501</v>
      </c>
      <c r="F67" s="41">
        <f>F66+F63</f>
        <v>0</v>
      </c>
      <c r="G67" s="41">
        <f>G66+G63</f>
        <v>3605.76184261565</v>
      </c>
      <c r="H67" s="41">
        <f>SUM(D67:G67)</f>
        <v>25100.141988287702</v>
      </c>
    </row>
    <row r="68" spans="1:8">
      <c r="A68" s="2"/>
      <c r="B68" s="33"/>
      <c r="C68" s="33" t="s">
        <v>83</v>
      </c>
      <c r="D68" s="41"/>
      <c r="E68" s="41"/>
      <c r="F68" s="41"/>
      <c r="G68" s="41"/>
      <c r="H68" s="41"/>
    </row>
    <row r="69" spans="1:8">
      <c r="A69" s="2">
        <v>11</v>
      </c>
      <c r="B69" s="2" t="s">
        <v>84</v>
      </c>
      <c r="C69" s="48" t="s">
        <v>85</v>
      </c>
      <c r="D69" s="41">
        <f>D67*20%</f>
        <v>4201.1343751292898</v>
      </c>
      <c r="E69" s="41">
        <f>E67*20%</f>
        <v>97.741654005113105</v>
      </c>
      <c r="F69" s="41">
        <f>F67*20%</f>
        <v>0</v>
      </c>
      <c r="G69" s="41">
        <f>G67*20%</f>
        <v>721.15236852312898</v>
      </c>
      <c r="H69" s="41">
        <f>SUM(D69:G69)</f>
        <v>5020.0283976575301</v>
      </c>
    </row>
    <row r="70" spans="1:8">
      <c r="A70" s="2"/>
      <c r="B70" s="33"/>
      <c r="C70" s="33" t="s">
        <v>86</v>
      </c>
      <c r="D70" s="41">
        <f>D69</f>
        <v>4201.1343751292898</v>
      </c>
      <c r="E70" s="41">
        <f>E69</f>
        <v>97.741654005113105</v>
      </c>
      <c r="F70" s="41">
        <f>F69</f>
        <v>0</v>
      </c>
      <c r="G70" s="41">
        <f>G69</f>
        <v>721.15236852312898</v>
      </c>
      <c r="H70" s="41">
        <f>SUM(D70:G70)</f>
        <v>5020.0283976575301</v>
      </c>
    </row>
    <row r="71" spans="1:8">
      <c r="A71" s="2"/>
      <c r="B71" s="33"/>
      <c r="C71" s="33" t="s">
        <v>87</v>
      </c>
      <c r="D71" s="41">
        <f>D70+D67</f>
        <v>25206.806250775699</v>
      </c>
      <c r="E71" s="41">
        <f>E70+E67</f>
        <v>586.44992403067795</v>
      </c>
      <c r="F71" s="41">
        <f>F70+F67</f>
        <v>0</v>
      </c>
      <c r="G71" s="41">
        <f>G70+G67</f>
        <v>4326.91421113878</v>
      </c>
      <c r="H71" s="41">
        <f>SUM(D71:G71)</f>
        <v>30120.170385945199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147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19189.881416245</v>
      </c>
      <c r="E13" s="32">
        <v>368.43160156092</v>
      </c>
      <c r="F13" s="32">
        <v>0</v>
      </c>
      <c r="G13" s="32">
        <v>0</v>
      </c>
      <c r="H13" s="32">
        <v>19558.313017805998</v>
      </c>
      <c r="J13" s="20"/>
    </row>
    <row r="14" spans="1:14">
      <c r="A14" s="2"/>
      <c r="B14" s="33"/>
      <c r="C14" s="33" t="s">
        <v>96</v>
      </c>
      <c r="D14" s="32">
        <v>19189.881416245</v>
      </c>
      <c r="E14" s="32">
        <v>368.43160156092</v>
      </c>
      <c r="F14" s="32">
        <v>0</v>
      </c>
      <c r="G14" s="32">
        <v>0</v>
      </c>
      <c r="H14" s="32">
        <v>19558.313017805998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148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149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337.06640879292002</v>
      </c>
      <c r="H13" s="32">
        <v>337.06640879292002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337.06640879292002</v>
      </c>
      <c r="H14" s="32">
        <v>337.06640879292002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150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75</v>
      </c>
      <c r="D13" s="32">
        <v>0</v>
      </c>
      <c r="E13" s="32">
        <v>0</v>
      </c>
      <c r="F13" s="32">
        <v>0</v>
      </c>
      <c r="G13" s="32">
        <v>2522.5182750010999</v>
      </c>
      <c r="H13" s="32">
        <v>2522.5182750010999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2522.5182750010999</v>
      </c>
      <c r="H14" s="32">
        <v>2522.5182750010999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151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200.47533588809</v>
      </c>
      <c r="E13" s="32">
        <v>82.695492093254998</v>
      </c>
      <c r="F13" s="32">
        <v>0</v>
      </c>
      <c r="G13" s="32">
        <v>1.2079641730998001</v>
      </c>
      <c r="H13" s="32">
        <v>284.37879215445003</v>
      </c>
      <c r="J13" s="20"/>
    </row>
    <row r="14" spans="1:14">
      <c r="A14" s="2"/>
      <c r="B14" s="33"/>
      <c r="C14" s="33" t="s">
        <v>96</v>
      </c>
      <c r="D14" s="32">
        <v>200.47533588809</v>
      </c>
      <c r="E14" s="32">
        <v>82.695492093254998</v>
      </c>
      <c r="F14" s="32">
        <v>0</v>
      </c>
      <c r="G14" s="32">
        <v>1.2079641730998001</v>
      </c>
      <c r="H14" s="32">
        <v>284.37879215445003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152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0</v>
      </c>
      <c r="E13" s="32">
        <v>0</v>
      </c>
      <c r="F13" s="32">
        <v>0</v>
      </c>
      <c r="G13" s="32">
        <v>1.2079641730998001</v>
      </c>
      <c r="H13" s="32">
        <v>1.2079641730998001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1.2079641730998001</v>
      </c>
      <c r="H14" s="32">
        <v>1.2079641730998001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7" t="s">
        <v>153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93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75</v>
      </c>
      <c r="D13" s="32">
        <v>0</v>
      </c>
      <c r="E13" s="32">
        <v>0</v>
      </c>
      <c r="F13" s="32">
        <v>0</v>
      </c>
      <c r="G13" s="32">
        <v>14.576657175005</v>
      </c>
      <c r="H13" s="32">
        <v>14.576657175005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14.576657175005</v>
      </c>
      <c r="H14" s="32">
        <v>14.576657175005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ОСР 6-02-01(1)</vt:lpstr>
      <vt:lpstr>ОСР 6-09-01(1)</vt:lpstr>
      <vt:lpstr>ОСР 6-12-01(1)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46392537EC7E4D79ADA7565116D0C25B_12</vt:lpwstr>
  </property>
  <property fmtid="{D5CDD505-2E9C-101B-9397-08002B2CF9AE}" pid="3" name="KSOProductBuildVer">
    <vt:lpwstr>1049-12.2.0.20795</vt:lpwstr>
  </property>
</Properties>
</file>